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chra-my.sharepoint.com/personal/nancy_bathurst_dechra_com/Documents/Documents/Personal/ABB/Treasurer/FY22 monthly updates/"/>
    </mc:Choice>
  </mc:AlternateContent>
  <xr:revisionPtr revIDLastSave="178" documentId="13_ncr:1_{853A023C-77DA-4749-8B34-F722F93125D1}" xr6:coauthVersionLast="47" xr6:coauthVersionMax="47" xr10:uidLastSave="{74ED2EA0-8F30-4518-A673-73CB1E38FBB9}"/>
  <bookViews>
    <workbookView xWindow="29970" yWindow="3420" windowWidth="20790" windowHeight="14565" xr2:uid="{00000000-000D-0000-FFFF-FFFF00000000}"/>
  </bookViews>
  <sheets>
    <sheet name="Budget Overview" sheetId="1" r:id="rId1"/>
  </sheets>
  <definedNames>
    <definedName name="_xlnm.Print_Area" localSheetId="0">'Budget Overview'!$A$1:$E$92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B89" i="1"/>
  <c r="B83" i="1"/>
  <c r="C74" i="1"/>
  <c r="D66" i="1"/>
  <c r="C61" i="1"/>
  <c r="D59" i="1"/>
  <c r="D84" i="1"/>
  <c r="D78" i="1"/>
  <c r="D73" i="1"/>
  <c r="D71" i="1"/>
  <c r="D69" i="1"/>
  <c r="D65" i="1"/>
  <c r="D60" i="1"/>
  <c r="D58" i="1"/>
  <c r="D56" i="1"/>
  <c r="D54" i="1"/>
  <c r="D52" i="1"/>
  <c r="D51" i="1"/>
  <c r="D48" i="1"/>
  <c r="D47" i="1"/>
  <c r="D44" i="1"/>
  <c r="D43" i="1"/>
  <c r="D39" i="1"/>
  <c r="D38" i="1"/>
  <c r="D35" i="1"/>
  <c r="D32" i="1"/>
  <c r="D31" i="1"/>
  <c r="D30" i="1"/>
  <c r="D27" i="1"/>
  <c r="D25" i="1"/>
  <c r="D24" i="1"/>
  <c r="D23" i="1"/>
  <c r="D18" i="1"/>
  <c r="D17" i="1"/>
  <c r="D16" i="1"/>
  <c r="D12" i="1"/>
  <c r="D11" i="1"/>
  <c r="D9" i="1"/>
  <c r="D7" i="1"/>
  <c r="D6" i="1"/>
  <c r="C34" i="1"/>
  <c r="C22" i="1"/>
  <c r="C53" i="1"/>
  <c r="B70" i="1"/>
  <c r="D70" i="1" s="1"/>
  <c r="B53" i="1"/>
  <c r="D53" i="1" l="1"/>
  <c r="C76" i="1"/>
  <c r="B29" i="1"/>
  <c r="D29" i="1" s="1"/>
  <c r="B74" i="1"/>
  <c r="D74" i="1" s="1"/>
  <c r="B61" i="1"/>
  <c r="D61" i="1" s="1"/>
  <c r="B57" i="1"/>
  <c r="D57" i="1" s="1"/>
  <c r="B34" i="1"/>
  <c r="D34" i="1" s="1"/>
  <c r="B22" i="1"/>
  <c r="D22" i="1" s="1"/>
  <c r="B10" i="1"/>
  <c r="D10" i="1" s="1"/>
  <c r="B76" i="1" l="1"/>
  <c r="D76" i="1" s="1"/>
  <c r="B15" i="1"/>
  <c r="B36" i="1" l="1"/>
  <c r="D36" i="1" s="1"/>
  <c r="D15" i="1"/>
  <c r="B37" i="1" l="1"/>
  <c r="D37" i="1" s="1"/>
</calcChain>
</file>

<file path=xl/sharedStrings.xml><?xml version="1.0" encoding="utf-8"?>
<sst xmlns="http://schemas.openxmlformats.org/spreadsheetml/2006/main" count="132" uniqueCount="91">
  <si>
    <t>Income</t>
  </si>
  <si>
    <t xml:space="preserve">   Business Sponsorships</t>
  </si>
  <si>
    <t xml:space="preserve">   Concessions</t>
  </si>
  <si>
    <t xml:space="preserve">      Games</t>
  </si>
  <si>
    <t xml:space="preserve">   Total Concessions</t>
  </si>
  <si>
    <t xml:space="preserve">   Events</t>
  </si>
  <si>
    <t xml:space="preserve">      Auction Concert &amp; Dinner</t>
  </si>
  <si>
    <t xml:space="preserve">      Swing Dance</t>
  </si>
  <si>
    <t xml:space="preserve">   Total Events</t>
  </si>
  <si>
    <t xml:space="preserve">   Fundraisers</t>
  </si>
  <si>
    <t xml:space="preserve">      Evergreen sales</t>
  </si>
  <si>
    <t xml:space="preserve">      Mattress</t>
  </si>
  <si>
    <t xml:space="preserve">      Mulch Fundraiser</t>
  </si>
  <si>
    <t xml:space="preserve">   Total Fundraisers</t>
  </si>
  <si>
    <t xml:space="preserve">   Merchandise</t>
  </si>
  <si>
    <t xml:space="preserve">      Winter Gear &amp; Ornament Sale</t>
  </si>
  <si>
    <t xml:space="preserve">   Total Merchandise</t>
  </si>
  <si>
    <t xml:space="preserve">   Rebates and Donations</t>
  </si>
  <si>
    <t xml:space="preserve">      Amazon Smile</t>
  </si>
  <si>
    <t xml:space="preserve">      Donations</t>
  </si>
  <si>
    <t xml:space="preserve">      Scrip Rebates</t>
  </si>
  <si>
    <t xml:space="preserve">   Total Rebates and Donations</t>
  </si>
  <si>
    <t xml:space="preserve">   Unapplied Cash Payment Income</t>
  </si>
  <si>
    <t>Total Income</t>
  </si>
  <si>
    <t>Gross Profit</t>
  </si>
  <si>
    <t>Expenses</t>
  </si>
  <si>
    <t xml:space="preserve">   Booster Operating Expenses</t>
  </si>
  <si>
    <t xml:space="preserve">      Accounting</t>
  </si>
  <si>
    <t xml:space="preserve">      Credit Card Monthly Fee</t>
  </si>
  <si>
    <t xml:space="preserve">      Discretionary</t>
  </si>
  <si>
    <t xml:space="preserve">      Office Supplies</t>
  </si>
  <si>
    <t xml:space="preserve">      PayPal Fees</t>
  </si>
  <si>
    <t xml:space="preserve">      PO Box Rental</t>
  </si>
  <si>
    <t xml:space="preserve">      Sr. Gifts/Flowers</t>
  </si>
  <si>
    <t xml:space="preserve">      Tax Prep</t>
  </si>
  <si>
    <t xml:space="preserve">      TX Sales Tax</t>
  </si>
  <si>
    <t xml:space="preserve">      Webhosting Expense</t>
  </si>
  <si>
    <t xml:space="preserve">   Total Booster Operating Expenses</t>
  </si>
  <si>
    <t xml:space="preserve">   Celebration and Recruiting</t>
  </si>
  <si>
    <t xml:space="preserve">      Band Banquet</t>
  </si>
  <si>
    <t xml:space="preserve">   Total Celebration and Recruiting</t>
  </si>
  <si>
    <t xml:space="preserve">   Clinic Professional Services</t>
  </si>
  <si>
    <t xml:space="preserve">      AMS</t>
  </si>
  <si>
    <t xml:space="preserve">      McAnally</t>
  </si>
  <si>
    <t xml:space="preserve">   Total Clinic Professional Services</t>
  </si>
  <si>
    <t xml:space="preserve">   Director Requests</t>
  </si>
  <si>
    <t xml:space="preserve">      AHS Band Campus Fund</t>
  </si>
  <si>
    <t xml:space="preserve">      AMS Band Campus Fund</t>
  </si>
  <si>
    <t xml:space="preserve">      McAnally Band Campus Fund</t>
  </si>
  <si>
    <t xml:space="preserve">   Total Director Requests</t>
  </si>
  <si>
    <t xml:space="preserve">   Financial Aid</t>
  </si>
  <si>
    <t xml:space="preserve">      College Scholarships</t>
  </si>
  <si>
    <t xml:space="preserve">   Total Financial Aid</t>
  </si>
  <si>
    <t>Total Expenses</t>
  </si>
  <si>
    <t>Aledo Band Boosters</t>
  </si>
  <si>
    <t>Play-a-thon</t>
  </si>
  <si>
    <t xml:space="preserve">   Membership 2021-2022</t>
  </si>
  <si>
    <t>Quickbooks</t>
  </si>
  <si>
    <t>Venmo Fees</t>
  </si>
  <si>
    <t xml:space="preserve">      AHS Travel</t>
  </si>
  <si>
    <t>McAnally Smart Music</t>
  </si>
  <si>
    <t xml:space="preserve">      UIL/Senior Shirts</t>
  </si>
  <si>
    <t>Cost of Goods Sold: conc/merch/auction/mem</t>
  </si>
  <si>
    <t xml:space="preserve">      AHS Equipment / Instruments</t>
  </si>
  <si>
    <t>TMEA Monuments</t>
  </si>
  <si>
    <t>TMEA Monument Alumni Fund</t>
  </si>
  <si>
    <t>McAnally Campus Fundraiser</t>
  </si>
  <si>
    <t>AMS Campus Fundraiser</t>
  </si>
  <si>
    <t>FY2022</t>
  </si>
  <si>
    <t xml:space="preserve">      Crockstar Dinner Club 2020/Chili 2019</t>
  </si>
  <si>
    <t>Game Sale/Pop-ups</t>
  </si>
  <si>
    <t>Actual</t>
  </si>
  <si>
    <t>N/A</t>
  </si>
  <si>
    <t>% Budget</t>
  </si>
  <si>
    <t>checks and bank card beginning September 01</t>
  </si>
  <si>
    <t xml:space="preserve">   Summer Pre-Sale</t>
  </si>
  <si>
    <t xml:space="preserve">Check to McAnally Campus Fund </t>
  </si>
  <si>
    <t>Contests (All-reg/Solo/Ens)</t>
  </si>
  <si>
    <t xml:space="preserve">      Subsidy - Pvt lessons</t>
  </si>
  <si>
    <t>Sept - Dec</t>
  </si>
  <si>
    <t>Start Up Expense (FY23)</t>
  </si>
  <si>
    <t>Other Accounts (Campus Accts)</t>
  </si>
  <si>
    <t>AMS starting balance</t>
  </si>
  <si>
    <t>AMS Current Balance</t>
  </si>
  <si>
    <t>Paid to Perform America (Chicago Trip)</t>
  </si>
  <si>
    <t>AMS Popcorn Invoice</t>
  </si>
  <si>
    <t>McAnally starting balance</t>
  </si>
  <si>
    <t>McAnally Cookie Dough Invoice</t>
  </si>
  <si>
    <t>McAnally Current Balance</t>
  </si>
  <si>
    <t>ABB Cash On Hand (10Jan2022)</t>
  </si>
  <si>
    <t xml:space="preserve">Budget v Actual-  January 10,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</si>
</sst>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7" formatCode="&quot;$&quot;#,##0.00_);\(&quot;$&quot;#,##0.00\)"/>
    <numFmt numFmtId="164" formatCode="#,##0.00\ _€"/>
    <numFmt numFmtId="165" formatCode="&quot;$&quot;* #,##0.00\ _€"/>
    <numFmt numFmtId="166" formatCode="&quot;$&quot;#,##0.00"/>
  </numFmts>
  <fonts count="11" x14ac:knownFonts="1">
    <font>
      <sz val="11"/>
      <color indexed="8"/>
      <name val="Calibri"/>
      <family val="2"/>
      <scheme val="minor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/>
    <xf numFmtId="165" fontId="6" fillId="0" borderId="2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5" fontId="6" fillId="0" borderId="0" xfId="0" applyNumberFormat="1" applyFont="1" applyBorder="1" applyAlignment="1">
      <alignment horizontal="righ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 indent="2"/>
    </xf>
    <xf numFmtId="164" fontId="5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horizontal="left" wrapText="1" indent="2"/>
    </xf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 indent="2"/>
    </xf>
    <xf numFmtId="0" fontId="6" fillId="0" borderId="0" xfId="0" applyFont="1" applyFill="1" applyAlignment="1">
      <alignment horizontal="left" wrapText="1" indent="3"/>
    </xf>
    <xf numFmtId="0" fontId="6" fillId="0" borderId="0" xfId="0" applyFont="1" applyAlignment="1">
      <alignment horizontal="left" wrapText="1" indent="1"/>
    </xf>
    <xf numFmtId="4" fontId="5" fillId="0" borderId="0" xfId="0" applyNumberFormat="1" applyFont="1"/>
    <xf numFmtId="165" fontId="5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wrapText="1"/>
    </xf>
    <xf numFmtId="164" fontId="7" fillId="0" borderId="0" xfId="0" applyNumberFormat="1" applyFont="1" applyBorder="1" applyAlignment="1">
      <alignment horizontal="right" wrapText="1"/>
    </xf>
    <xf numFmtId="165" fontId="8" fillId="0" borderId="0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right" wrapText="1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/>
    <xf numFmtId="49" fontId="4" fillId="0" borderId="0" xfId="0" applyNumberFormat="1" applyFont="1" applyBorder="1" applyAlignment="1">
      <alignment horizontal="center" wrapText="1"/>
    </xf>
    <xf numFmtId="0" fontId="0" fillId="0" borderId="0" xfId="0" applyBorder="1"/>
    <xf numFmtId="0" fontId="5" fillId="0" borderId="0" xfId="0" applyFont="1" applyBorder="1" applyAlignment="1">
      <alignment horizontal="right" wrapText="1"/>
    </xf>
    <xf numFmtId="165" fontId="5" fillId="0" borderId="0" xfId="0" applyNumberFormat="1" applyFont="1" applyBorder="1" applyAlignment="1">
      <alignment horizontal="right"/>
    </xf>
    <xf numFmtId="9" fontId="2" fillId="0" borderId="0" xfId="0" applyNumberFormat="1" applyFont="1" applyBorder="1" applyAlignment="1">
      <alignment wrapText="1"/>
    </xf>
    <xf numFmtId="9" fontId="5" fillId="0" borderId="0" xfId="0" applyNumberFormat="1" applyFont="1" applyBorder="1" applyAlignment="1">
      <alignment horizontal="right" wrapText="1"/>
    </xf>
    <xf numFmtId="9" fontId="5" fillId="0" borderId="1" xfId="0" applyNumberFormat="1" applyFont="1" applyBorder="1" applyAlignment="1">
      <alignment horizontal="right" wrapText="1"/>
    </xf>
    <xf numFmtId="9" fontId="6" fillId="0" borderId="0" xfId="0" applyNumberFormat="1" applyFont="1" applyBorder="1" applyAlignment="1">
      <alignment horizontal="right" wrapText="1"/>
    </xf>
    <xf numFmtId="0" fontId="1" fillId="2" borderId="0" xfId="0" applyFont="1" applyFill="1" applyAlignment="1">
      <alignment horizontal="left" wrapText="1"/>
    </xf>
    <xf numFmtId="164" fontId="5" fillId="2" borderId="1" xfId="0" applyNumberFormat="1" applyFont="1" applyFill="1" applyBorder="1" applyAlignment="1">
      <alignment horizontal="right" wrapText="1"/>
    </xf>
    <xf numFmtId="9" fontId="5" fillId="2" borderId="1" xfId="0" applyNumberFormat="1" applyFont="1" applyFill="1" applyBorder="1" applyAlignment="1">
      <alignment horizontal="right" wrapText="1"/>
    </xf>
    <xf numFmtId="0" fontId="6" fillId="2" borderId="0" xfId="0" applyFont="1" applyFill="1" applyAlignment="1">
      <alignment horizontal="left" wrapText="1" indent="2"/>
    </xf>
    <xf numFmtId="164" fontId="5" fillId="2" borderId="0" xfId="0" applyNumberFormat="1" applyFont="1" applyFill="1" applyBorder="1" applyAlignment="1">
      <alignment horizontal="right" wrapText="1"/>
    </xf>
    <xf numFmtId="9" fontId="5" fillId="2" borderId="0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164" fontId="6" fillId="0" borderId="0" xfId="0" applyNumberFormat="1" applyFont="1" applyBorder="1" applyAlignment="1">
      <alignment horizontal="right" wrapText="1"/>
    </xf>
    <xf numFmtId="0" fontId="6" fillId="0" borderId="0" xfId="0" applyFont="1" applyAlignment="1">
      <alignment horizontal="left"/>
    </xf>
    <xf numFmtId="165" fontId="6" fillId="0" borderId="2" xfId="0" applyNumberFormat="1" applyFont="1" applyFill="1" applyBorder="1" applyAlignment="1">
      <alignment horizontal="right" wrapText="1"/>
    </xf>
    <xf numFmtId="165" fontId="6" fillId="0" borderId="3" xfId="0" applyNumberFormat="1" applyFont="1" applyFill="1" applyBorder="1" applyAlignment="1">
      <alignment horizontal="right" wrapText="1"/>
    </xf>
    <xf numFmtId="165" fontId="6" fillId="0" borderId="4" xfId="0" applyNumberFormat="1" applyFont="1" applyFill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right" wrapText="1"/>
    </xf>
    <xf numFmtId="9" fontId="6" fillId="0" borderId="1" xfId="0" applyNumberFormat="1" applyFont="1" applyBorder="1" applyAlignment="1">
      <alignment horizontal="right" wrapText="1"/>
    </xf>
    <xf numFmtId="9" fontId="6" fillId="0" borderId="5" xfId="0" applyNumberFormat="1" applyFont="1" applyBorder="1" applyAlignment="1">
      <alignment horizontal="right" wrapText="1"/>
    </xf>
    <xf numFmtId="166" fontId="8" fillId="0" borderId="0" xfId="0" applyNumberFormat="1" applyFont="1" applyBorder="1" applyAlignment="1">
      <alignment horizontal="right" wrapText="1"/>
    </xf>
    <xf numFmtId="164" fontId="5" fillId="0" borderId="0" xfId="0" applyNumberFormat="1" applyFont="1" applyAlignment="1">
      <alignment horizontal="right"/>
    </xf>
    <xf numFmtId="0" fontId="6" fillId="2" borderId="0" xfId="0" applyFont="1" applyFill="1" applyAlignment="1">
      <alignment horizontal="left" wrapText="1"/>
    </xf>
    <xf numFmtId="165" fontId="6" fillId="0" borderId="3" xfId="0" applyNumberFormat="1" applyFont="1" applyBorder="1" applyAlignment="1">
      <alignment horizontal="right" wrapText="1"/>
    </xf>
    <xf numFmtId="165" fontId="6" fillId="0" borderId="4" xfId="0" applyNumberFormat="1" applyFont="1" applyBorder="1" applyAlignment="1">
      <alignment horizontal="right" wrapText="1"/>
    </xf>
    <xf numFmtId="7" fontId="5" fillId="0" borderId="0" xfId="0" applyNumberFormat="1" applyFont="1" applyAlignment="1">
      <alignment horizontal="right"/>
    </xf>
    <xf numFmtId="7" fontId="5" fillId="0" borderId="0" xfId="0" applyNumberFormat="1" applyFont="1"/>
    <xf numFmtId="7" fontId="6" fillId="0" borderId="0" xfId="0" applyNumberFormat="1" applyFont="1"/>
    <xf numFmtId="7" fontId="6" fillId="0" borderId="0" xfId="0" applyNumberFormat="1" applyFont="1" applyAlignment="1">
      <alignment horizontal="right"/>
    </xf>
    <xf numFmtId="6" fontId="10" fillId="0" borderId="0" xfId="0" applyNumberFormat="1" applyFont="1"/>
    <xf numFmtId="0" fontId="6" fillId="0" borderId="0" xfId="0" applyFont="1" applyFill="1" applyAlignment="1">
      <alignment horizontal="left" wrapText="1" indent="2"/>
    </xf>
    <xf numFmtId="9" fontId="5" fillId="0" borderId="1" xfId="0" applyNumberFormat="1" applyFont="1" applyFill="1" applyBorder="1" applyAlignment="1">
      <alignment horizontal="right" wrapText="1"/>
    </xf>
    <xf numFmtId="9" fontId="5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horizontal="left" wrapText="1"/>
    </xf>
    <xf numFmtId="164" fontId="7" fillId="0" borderId="0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1"/>
  <sheetViews>
    <sheetView tabSelected="1" zoomScale="90" zoomScaleNormal="90" workbookViewId="0">
      <selection activeCell="A2" sqref="A2:D2"/>
    </sheetView>
  </sheetViews>
  <sheetFormatPr defaultRowHeight="15" x14ac:dyDescent="0.25"/>
  <cols>
    <col min="1" max="1" width="37.85546875" customWidth="1"/>
    <col min="2" max="2" width="13.7109375" customWidth="1"/>
    <col min="3" max="4" width="13.7109375" style="28" customWidth="1"/>
    <col min="5" max="15" width="13.7109375" customWidth="1"/>
    <col min="16" max="16" width="0.140625" customWidth="1"/>
    <col min="17" max="17" width="13.28515625" customWidth="1"/>
  </cols>
  <sheetData>
    <row r="1" spans="1:17" ht="18" x14ac:dyDescent="0.25">
      <c r="A1" s="67" t="s">
        <v>54</v>
      </c>
      <c r="B1" s="67"/>
      <c r="C1" s="67"/>
      <c r="D1" s="6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7" ht="18" x14ac:dyDescent="0.25">
      <c r="A2" s="67" t="s">
        <v>90</v>
      </c>
      <c r="B2" s="67"/>
      <c r="C2" s="67"/>
      <c r="D2" s="67"/>
      <c r="E2" s="28"/>
      <c r="F2" s="28"/>
      <c r="G2" s="28"/>
      <c r="H2" s="28"/>
      <c r="I2" s="28"/>
      <c r="J2" s="28"/>
      <c r="K2" s="28"/>
      <c r="L2" s="28"/>
      <c r="M2" s="28"/>
      <c r="N2" s="28"/>
    </row>
    <row r="4" spans="1:17" x14ac:dyDescent="0.25">
      <c r="A4" s="1"/>
      <c r="B4" s="24" t="s">
        <v>68</v>
      </c>
      <c r="C4" s="24" t="s">
        <v>71</v>
      </c>
      <c r="D4" s="24" t="s">
        <v>73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x14ac:dyDescent="0.25">
      <c r="A5" s="2" t="s">
        <v>0</v>
      </c>
      <c r="B5" s="21"/>
      <c r="C5" s="21"/>
      <c r="D5" s="33"/>
      <c r="E5" s="30"/>
      <c r="F5" s="30"/>
      <c r="G5" s="30"/>
      <c r="H5" s="21"/>
      <c r="I5" s="21"/>
      <c r="J5" s="21"/>
      <c r="K5" s="21"/>
      <c r="L5" s="21"/>
      <c r="M5" s="21"/>
      <c r="N5" s="21"/>
      <c r="O5" s="21"/>
      <c r="P5" s="21"/>
      <c r="Q5" s="30"/>
    </row>
    <row r="6" spans="1:17" x14ac:dyDescent="0.25">
      <c r="A6" s="2" t="s">
        <v>1</v>
      </c>
      <c r="B6" s="44">
        <v>3500</v>
      </c>
      <c r="C6" s="44">
        <v>3500</v>
      </c>
      <c r="D6" s="36">
        <f>IF(B6=0,"",(C6)/(B6))</f>
        <v>1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x14ac:dyDescent="0.25">
      <c r="A7" s="2" t="s">
        <v>2</v>
      </c>
      <c r="B7" s="9"/>
      <c r="C7" s="9"/>
      <c r="D7" s="36" t="str">
        <f>IF(B7=0,"",(C7)/(B7))</f>
        <v/>
      </c>
      <c r="E7" s="31"/>
      <c r="F7" s="31"/>
      <c r="G7" s="31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x14ac:dyDescent="0.25">
      <c r="A8" s="2" t="s">
        <v>3</v>
      </c>
      <c r="B8" s="9">
        <v>12000</v>
      </c>
      <c r="C8" s="9" t="s">
        <v>72</v>
      </c>
      <c r="D8" s="34" t="s">
        <v>72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x14ac:dyDescent="0.25">
      <c r="A9" s="62" t="s">
        <v>77</v>
      </c>
      <c r="B9" s="49">
        <v>1000</v>
      </c>
      <c r="C9" s="49">
        <v>846</v>
      </c>
      <c r="D9" s="63">
        <f>IF(B9=0,"",(C9)/(B9))</f>
        <v>0.84599999999999997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x14ac:dyDescent="0.25">
      <c r="A10" s="2" t="s">
        <v>4</v>
      </c>
      <c r="B10" s="6">
        <f t="shared" ref="B10" si="0">(B8)+(B9)</f>
        <v>13000</v>
      </c>
      <c r="C10" s="6">
        <v>846</v>
      </c>
      <c r="D10" s="36">
        <f>IF(B10=0,"",(C10)/(B10))</f>
        <v>6.5076923076923074E-2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x14ac:dyDescent="0.25">
      <c r="A11" s="2" t="s">
        <v>5</v>
      </c>
      <c r="B11" s="9"/>
      <c r="C11" s="9"/>
      <c r="D11" s="36" t="str">
        <f t="shared" ref="D11:D74" si="1">IF(B11=0,"",(C11)/(B11))</f>
        <v/>
      </c>
      <c r="E11" s="31"/>
      <c r="F11" s="31"/>
      <c r="G11" s="31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x14ac:dyDescent="0.25">
      <c r="A12" s="8" t="s">
        <v>55</v>
      </c>
      <c r="B12" s="9">
        <v>23000</v>
      </c>
      <c r="C12" s="9">
        <v>24088</v>
      </c>
      <c r="D12" s="34">
        <f t="shared" si="1"/>
        <v>1.0473043478260871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x14ac:dyDescent="0.25">
      <c r="A13" s="2" t="s">
        <v>6</v>
      </c>
      <c r="B13" s="9">
        <v>25000</v>
      </c>
      <c r="C13" s="9" t="s">
        <v>72</v>
      </c>
      <c r="D13" s="9" t="s">
        <v>72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x14ac:dyDescent="0.25">
      <c r="A14" s="2" t="s">
        <v>7</v>
      </c>
      <c r="B14" s="5">
        <v>4000</v>
      </c>
      <c r="C14" s="5" t="s">
        <v>72</v>
      </c>
      <c r="D14" s="5" t="s">
        <v>72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x14ac:dyDescent="0.25">
      <c r="A15" s="2" t="s">
        <v>8</v>
      </c>
      <c r="B15" s="6">
        <f t="shared" ref="B15" si="2">SUM(B12:B14)</f>
        <v>52000</v>
      </c>
      <c r="C15" s="6">
        <v>24088</v>
      </c>
      <c r="D15" s="36">
        <f t="shared" si="1"/>
        <v>0.46323076923076922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 s="2" t="s">
        <v>9</v>
      </c>
      <c r="B16" s="9"/>
      <c r="C16" s="9"/>
      <c r="D16" s="36" t="str">
        <f t="shared" si="1"/>
        <v/>
      </c>
      <c r="E16" s="31"/>
      <c r="F16" s="31"/>
      <c r="G16" s="31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x14ac:dyDescent="0.25">
      <c r="A17" s="14" t="s">
        <v>69</v>
      </c>
      <c r="B17" s="43">
        <v>1500</v>
      </c>
      <c r="C17" s="43">
        <v>237.5</v>
      </c>
      <c r="D17" s="64">
        <f t="shared" si="1"/>
        <v>0.15833333333333333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x14ac:dyDescent="0.25">
      <c r="A18" s="65" t="s">
        <v>10</v>
      </c>
      <c r="B18" s="66">
        <v>6000</v>
      </c>
      <c r="C18" s="66">
        <v>4093.4</v>
      </c>
      <c r="D18" s="64">
        <f t="shared" si="1"/>
        <v>0.68223333333333336</v>
      </c>
      <c r="E18" s="43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s="13" customFormat="1" x14ac:dyDescent="0.25">
      <c r="A19" s="10" t="s">
        <v>65</v>
      </c>
      <c r="B19" s="9">
        <v>9000</v>
      </c>
      <c r="C19" s="9" t="s">
        <v>72</v>
      </c>
      <c r="D19" s="9" t="s">
        <v>72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x14ac:dyDescent="0.25">
      <c r="A20" s="2" t="s">
        <v>11</v>
      </c>
      <c r="B20" s="9">
        <v>5000</v>
      </c>
      <c r="C20" s="9" t="s">
        <v>72</v>
      </c>
      <c r="D20" s="9" t="s">
        <v>72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x14ac:dyDescent="0.25">
      <c r="A21" s="2" t="s">
        <v>12</v>
      </c>
      <c r="B21" s="5">
        <v>5000</v>
      </c>
      <c r="C21" s="5" t="s">
        <v>72</v>
      </c>
      <c r="D21" s="5" t="s">
        <v>72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x14ac:dyDescent="0.25">
      <c r="A22" s="2" t="s">
        <v>13</v>
      </c>
      <c r="B22" s="6">
        <f t="shared" ref="B22" si="3">SUM(B17:B21)</f>
        <v>26500</v>
      </c>
      <c r="C22" s="6">
        <f>SUM(C17:C21)</f>
        <v>4330.8999999999996</v>
      </c>
      <c r="D22" s="36">
        <f t="shared" si="1"/>
        <v>0.16343018867924528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25">
      <c r="A23" s="2"/>
      <c r="B23" s="6"/>
      <c r="D23" s="36" t="str">
        <f t="shared" si="1"/>
        <v/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x14ac:dyDescent="0.25">
      <c r="A24" s="7" t="s">
        <v>56</v>
      </c>
      <c r="B24" s="44">
        <v>6500</v>
      </c>
      <c r="C24" s="44">
        <v>8251.67</v>
      </c>
      <c r="D24" s="36">
        <f t="shared" si="1"/>
        <v>1.2694876923076923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x14ac:dyDescent="0.25">
      <c r="A25" s="2" t="s">
        <v>14</v>
      </c>
      <c r="B25" s="9"/>
      <c r="C25" s="9"/>
      <c r="D25" s="36" t="str">
        <f t="shared" si="1"/>
        <v/>
      </c>
      <c r="E25" s="31"/>
      <c r="F25" s="31"/>
      <c r="G25" s="31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x14ac:dyDescent="0.25">
      <c r="A26" s="40" t="s">
        <v>70</v>
      </c>
      <c r="B26" s="41">
        <v>4000</v>
      </c>
      <c r="C26" s="41">
        <v>15104.4</v>
      </c>
      <c r="D26" s="34">
        <f t="shared" si="1"/>
        <v>3.7761</v>
      </c>
      <c r="E26" s="43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17.25" customHeight="1" x14ac:dyDescent="0.25">
      <c r="A27" s="45" t="s">
        <v>75</v>
      </c>
      <c r="B27" s="9">
        <v>2000</v>
      </c>
      <c r="C27" s="9">
        <v>5257</v>
      </c>
      <c r="D27" s="34">
        <f t="shared" si="1"/>
        <v>2.6284999999999998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x14ac:dyDescent="0.25">
      <c r="A28" s="14" t="s">
        <v>15</v>
      </c>
      <c r="B28" s="49">
        <v>2000</v>
      </c>
      <c r="C28" s="49" t="s">
        <v>72</v>
      </c>
      <c r="D28" s="5" t="s">
        <v>72</v>
      </c>
      <c r="E28" s="43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x14ac:dyDescent="0.25">
      <c r="A29" s="2" t="s">
        <v>16</v>
      </c>
      <c r="B29" s="6">
        <f t="shared" ref="B29" si="4">SUM(B26:B28)</f>
        <v>8000</v>
      </c>
      <c r="C29" s="6">
        <v>2000</v>
      </c>
      <c r="D29" s="36">
        <f t="shared" si="1"/>
        <v>0.25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x14ac:dyDescent="0.25">
      <c r="A30" s="2" t="s">
        <v>17</v>
      </c>
      <c r="B30" s="9"/>
      <c r="C30" s="9"/>
      <c r="D30" s="36" t="str">
        <f t="shared" si="1"/>
        <v/>
      </c>
      <c r="E30" s="31"/>
      <c r="F30" s="31"/>
      <c r="G30" s="31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x14ac:dyDescent="0.25">
      <c r="A31" s="14" t="s">
        <v>18</v>
      </c>
      <c r="B31" s="43">
        <v>400</v>
      </c>
      <c r="C31" s="43">
        <v>51.16</v>
      </c>
      <c r="D31" s="34">
        <f t="shared" si="1"/>
        <v>0.12789999999999999</v>
      </c>
      <c r="E31" s="43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x14ac:dyDescent="0.25">
      <c r="A32" s="37" t="s">
        <v>19</v>
      </c>
      <c r="B32" s="41">
        <v>1000</v>
      </c>
      <c r="C32" s="41">
        <v>1680</v>
      </c>
      <c r="D32" s="42">
        <f t="shared" si="1"/>
        <v>1.68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x14ac:dyDescent="0.25">
      <c r="A33" s="2" t="s">
        <v>20</v>
      </c>
      <c r="B33" s="5">
        <v>0</v>
      </c>
      <c r="C33" s="5">
        <v>0</v>
      </c>
      <c r="D33" s="35" t="s">
        <v>72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x14ac:dyDescent="0.25">
      <c r="A34" s="2" t="s">
        <v>21</v>
      </c>
      <c r="B34" s="6">
        <f t="shared" ref="B34" si="5">SUM(B31:B33)</f>
        <v>1400</v>
      </c>
      <c r="C34" s="44">
        <f>SUM(C31:C33)</f>
        <v>1731.16</v>
      </c>
      <c r="D34" s="36">
        <f t="shared" si="1"/>
        <v>1.2365428571428572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x14ac:dyDescent="0.25">
      <c r="A35" s="2" t="s">
        <v>22</v>
      </c>
      <c r="B35" s="5"/>
      <c r="D35" s="50" t="str">
        <f t="shared" si="1"/>
        <v/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15.75" thickBot="1" x14ac:dyDescent="0.3">
      <c r="A36" s="14" t="s">
        <v>23</v>
      </c>
      <c r="B36" s="46">
        <f t="shared" ref="B36" si="6">(B6)+(B10)+(B15)+(B22)+(B24)+(B29)+(B34)+(B35)</f>
        <v>110900</v>
      </c>
      <c r="C36" s="46">
        <v>55676</v>
      </c>
      <c r="D36" s="36">
        <f t="shared" si="1"/>
        <v>0.50203787195671778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15.75" thickBot="1" x14ac:dyDescent="0.3">
      <c r="A37" s="14" t="s">
        <v>24</v>
      </c>
      <c r="B37" s="47">
        <f t="shared" ref="B37" si="7">(B36)-(0)</f>
        <v>110900</v>
      </c>
      <c r="C37" s="48">
        <v>55676</v>
      </c>
      <c r="D37" s="51">
        <f t="shared" si="1"/>
        <v>0.50203787195671778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x14ac:dyDescent="0.25">
      <c r="A38" s="2" t="s">
        <v>25</v>
      </c>
      <c r="B38" s="9"/>
      <c r="C38" s="9"/>
      <c r="D38" s="36" t="str">
        <f t="shared" si="1"/>
        <v/>
      </c>
      <c r="E38" s="31"/>
      <c r="F38" s="31"/>
      <c r="G38" s="31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x14ac:dyDescent="0.25">
      <c r="A39" s="2" t="s">
        <v>26</v>
      </c>
      <c r="B39" s="9"/>
      <c r="C39" s="9"/>
      <c r="D39" s="36" t="str">
        <f t="shared" si="1"/>
        <v/>
      </c>
      <c r="E39" s="31"/>
      <c r="F39" s="31"/>
      <c r="G39" s="31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x14ac:dyDescent="0.25">
      <c r="A40" s="2" t="s">
        <v>27</v>
      </c>
      <c r="B40" s="9">
        <v>500</v>
      </c>
      <c r="C40" s="9" t="s">
        <v>72</v>
      </c>
      <c r="D40" s="9" t="s">
        <v>72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x14ac:dyDescent="0.25">
      <c r="A41" s="2" t="s">
        <v>28</v>
      </c>
      <c r="B41" s="9">
        <v>1000</v>
      </c>
      <c r="C41" s="9">
        <v>197</v>
      </c>
      <c r="D41" s="9" t="s">
        <v>72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x14ac:dyDescent="0.25">
      <c r="A42" s="2" t="s">
        <v>29</v>
      </c>
      <c r="B42" s="9">
        <v>800</v>
      </c>
      <c r="C42" s="9" t="s">
        <v>72</v>
      </c>
      <c r="D42" s="9" t="s">
        <v>72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x14ac:dyDescent="0.25">
      <c r="A43" s="2" t="s">
        <v>30</v>
      </c>
      <c r="B43" s="9">
        <v>100</v>
      </c>
      <c r="C43" s="9">
        <v>30</v>
      </c>
      <c r="D43" s="34">
        <f t="shared" si="1"/>
        <v>0.3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3" customFormat="1" x14ac:dyDescent="0.25">
      <c r="A44" s="10" t="s">
        <v>57</v>
      </c>
      <c r="B44" s="9">
        <v>1000</v>
      </c>
      <c r="C44" s="9">
        <v>1016</v>
      </c>
      <c r="D44" s="34">
        <f t="shared" si="1"/>
        <v>1.016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x14ac:dyDescent="0.25">
      <c r="A45" s="2" t="s">
        <v>31</v>
      </c>
      <c r="B45" s="9">
        <v>800</v>
      </c>
      <c r="C45" s="9" t="s">
        <v>72</v>
      </c>
      <c r="D45" s="9" t="s">
        <v>72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s="3" customFormat="1" x14ac:dyDescent="0.25">
      <c r="A46" s="10" t="s">
        <v>58</v>
      </c>
      <c r="B46" s="9">
        <v>200</v>
      </c>
      <c r="C46" s="9" t="s">
        <v>72</v>
      </c>
      <c r="D46" s="9" t="s">
        <v>72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x14ac:dyDescent="0.25">
      <c r="A47" s="2" t="s">
        <v>32</v>
      </c>
      <c r="B47" s="9">
        <v>132</v>
      </c>
      <c r="C47" s="9">
        <v>132</v>
      </c>
      <c r="D47" s="34">
        <f t="shared" si="1"/>
        <v>1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x14ac:dyDescent="0.25">
      <c r="A48" s="2" t="s">
        <v>33</v>
      </c>
      <c r="B48" s="9">
        <v>300</v>
      </c>
      <c r="C48" s="9">
        <v>470</v>
      </c>
      <c r="D48" s="34">
        <f t="shared" si="1"/>
        <v>1.5666666666666667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x14ac:dyDescent="0.25">
      <c r="A49" s="2" t="s">
        <v>34</v>
      </c>
      <c r="B49" s="9">
        <v>500</v>
      </c>
      <c r="C49" s="9" t="s">
        <v>72</v>
      </c>
      <c r="D49" s="9" t="s">
        <v>72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x14ac:dyDescent="0.25">
      <c r="A50" s="2" t="s">
        <v>35</v>
      </c>
      <c r="B50" s="9">
        <v>2000</v>
      </c>
      <c r="C50" s="9" t="s">
        <v>72</v>
      </c>
      <c r="D50" s="9" t="s">
        <v>72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x14ac:dyDescent="0.25">
      <c r="A51" s="2" t="s">
        <v>36</v>
      </c>
      <c r="B51" s="9">
        <v>500</v>
      </c>
      <c r="C51" s="9">
        <v>500</v>
      </c>
      <c r="D51" s="34">
        <f t="shared" si="1"/>
        <v>1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s="3" customFormat="1" ht="34.5" x14ac:dyDescent="0.25">
      <c r="A52" s="40" t="s">
        <v>62</v>
      </c>
      <c r="B52" s="38">
        <v>18000</v>
      </c>
      <c r="C52" s="38">
        <v>9750</v>
      </c>
      <c r="D52" s="39">
        <f t="shared" si="1"/>
        <v>0.54166666666666663</v>
      </c>
      <c r="E52" s="41" t="s">
        <v>74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x14ac:dyDescent="0.25">
      <c r="A53" s="2" t="s">
        <v>37</v>
      </c>
      <c r="B53" s="6">
        <f t="shared" ref="B53" si="8">SUM(B40:B52)</f>
        <v>25832</v>
      </c>
      <c r="C53" s="6">
        <f>SUM(C40:C52)</f>
        <v>12095</v>
      </c>
      <c r="D53" s="36">
        <f t="shared" si="1"/>
        <v>0.46821771446268196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x14ac:dyDescent="0.25">
      <c r="A54" s="2" t="s">
        <v>38</v>
      </c>
      <c r="B54" s="9"/>
      <c r="C54" s="9"/>
      <c r="D54" s="36" t="str">
        <f t="shared" si="1"/>
        <v/>
      </c>
      <c r="E54" s="31"/>
      <c r="F54" s="31"/>
      <c r="G54" s="31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x14ac:dyDescent="0.25">
      <c r="A55" s="14" t="s">
        <v>39</v>
      </c>
      <c r="B55" s="9">
        <v>8000</v>
      </c>
      <c r="C55" s="9" t="s">
        <v>72</v>
      </c>
      <c r="D55" s="9" t="s">
        <v>72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x14ac:dyDescent="0.25">
      <c r="A56" s="15" t="s">
        <v>61</v>
      </c>
      <c r="B56" s="5">
        <v>2000</v>
      </c>
      <c r="C56" s="5">
        <v>2163.5</v>
      </c>
      <c r="D56" s="35">
        <f t="shared" si="1"/>
        <v>1.08175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x14ac:dyDescent="0.25">
      <c r="A57" s="14" t="s">
        <v>40</v>
      </c>
      <c r="B57" s="6">
        <f t="shared" ref="B57" si="9">(B55)+(B56)</f>
        <v>10000</v>
      </c>
      <c r="C57" s="6">
        <v>2163.5</v>
      </c>
      <c r="D57" s="36">
        <f t="shared" si="1"/>
        <v>0.21634999999999999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x14ac:dyDescent="0.25">
      <c r="A58" s="14" t="s">
        <v>41</v>
      </c>
      <c r="B58" s="9"/>
      <c r="C58" s="9"/>
      <c r="D58" s="36" t="str">
        <f t="shared" si="1"/>
        <v/>
      </c>
      <c r="E58" s="31"/>
      <c r="F58" s="31"/>
      <c r="G58" s="31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 x14ac:dyDescent="0.25">
      <c r="A59" s="14" t="s">
        <v>42</v>
      </c>
      <c r="B59" s="22">
        <v>6600</v>
      </c>
      <c r="C59" s="22">
        <v>0</v>
      </c>
      <c r="D59" s="34">
        <f t="shared" si="1"/>
        <v>0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x14ac:dyDescent="0.25">
      <c r="A60" s="14" t="s">
        <v>43</v>
      </c>
      <c r="B60" s="25">
        <v>3000</v>
      </c>
      <c r="C60" s="25">
        <v>0</v>
      </c>
      <c r="D60" s="35">
        <f t="shared" si="1"/>
        <v>0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x14ac:dyDescent="0.25">
      <c r="A61" s="14" t="s">
        <v>44</v>
      </c>
      <c r="B61" s="23">
        <f t="shared" ref="B61" si="10">(B59)+(B60)</f>
        <v>9600</v>
      </c>
      <c r="C61" s="52">
        <f>SUM(C59:C60)</f>
        <v>0</v>
      </c>
      <c r="D61" s="36">
        <f t="shared" si="1"/>
        <v>0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x14ac:dyDescent="0.25">
      <c r="A62" s="14" t="s">
        <v>45</v>
      </c>
      <c r="B62" s="22"/>
      <c r="D62" s="36"/>
      <c r="E62" s="31"/>
      <c r="F62" s="31"/>
      <c r="G62" s="31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x14ac:dyDescent="0.25">
      <c r="A63" s="14" t="s">
        <v>46</v>
      </c>
      <c r="B63" s="22">
        <v>800</v>
      </c>
      <c r="C63" s="53" t="s">
        <v>72</v>
      </c>
      <c r="D63" s="9" t="s">
        <v>72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 s="13" customFormat="1" x14ac:dyDescent="0.25">
      <c r="A64" s="16" t="s">
        <v>64</v>
      </c>
      <c r="B64" s="22">
        <v>9000</v>
      </c>
      <c r="C64" s="22" t="s">
        <v>72</v>
      </c>
      <c r="D64" s="9" t="s">
        <v>72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s="11" customFormat="1" x14ac:dyDescent="0.25">
      <c r="A65" s="14" t="s">
        <v>59</v>
      </c>
      <c r="B65" s="22">
        <v>29000</v>
      </c>
      <c r="C65" s="22">
        <v>1020</v>
      </c>
      <c r="D65" s="34">
        <f t="shared" si="1"/>
        <v>3.5172413793103451E-2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x14ac:dyDescent="0.25">
      <c r="A66" s="14" t="s">
        <v>47</v>
      </c>
      <c r="B66" s="22">
        <v>7500</v>
      </c>
      <c r="C66" s="22">
        <v>230.99</v>
      </c>
      <c r="D66" s="34">
        <f t="shared" si="1"/>
        <v>3.0798666666666669E-2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1:17" x14ac:dyDescent="0.25">
      <c r="A67" s="15" t="s">
        <v>63</v>
      </c>
      <c r="B67" s="22">
        <v>0</v>
      </c>
      <c r="C67" s="22" t="s">
        <v>72</v>
      </c>
      <c r="D67" s="34" t="s">
        <v>72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 spans="1:17" x14ac:dyDescent="0.25">
      <c r="A68" s="15" t="s">
        <v>48</v>
      </c>
      <c r="B68" s="22">
        <v>800</v>
      </c>
      <c r="C68" s="22" t="s">
        <v>72</v>
      </c>
      <c r="D68" s="9" t="s">
        <v>72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1:17" s="12" customFormat="1" x14ac:dyDescent="0.25">
      <c r="A69" s="17" t="s">
        <v>60</v>
      </c>
      <c r="B69" s="25">
        <v>1551</v>
      </c>
      <c r="C69" s="25">
        <v>1551</v>
      </c>
      <c r="D69" s="35">
        <f t="shared" si="1"/>
        <v>1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1:17" x14ac:dyDescent="0.25">
      <c r="A70" s="2" t="s">
        <v>49</v>
      </c>
      <c r="B70" s="6">
        <f t="shared" ref="B70" si="11">SUM(B63:B69)</f>
        <v>48651</v>
      </c>
      <c r="C70" s="6">
        <v>1551</v>
      </c>
      <c r="D70" s="36">
        <f t="shared" si="1"/>
        <v>3.188012579391996E-2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x14ac:dyDescent="0.25">
      <c r="A71" s="2" t="s">
        <v>50</v>
      </c>
      <c r="B71" s="9"/>
      <c r="C71" s="9"/>
      <c r="D71" s="36" t="str">
        <f t="shared" si="1"/>
        <v/>
      </c>
      <c r="E71" s="31"/>
      <c r="F71" s="31"/>
      <c r="G71" s="31"/>
      <c r="H71" s="9"/>
      <c r="I71" s="9"/>
      <c r="J71" s="9"/>
      <c r="K71" s="9"/>
      <c r="L71" s="9"/>
      <c r="M71" s="9"/>
      <c r="N71" s="9"/>
      <c r="O71" s="9"/>
      <c r="P71" s="9"/>
      <c r="Q71" s="9"/>
    </row>
    <row r="72" spans="1:17" x14ac:dyDescent="0.25">
      <c r="A72" s="2" t="s">
        <v>51</v>
      </c>
      <c r="B72" s="9">
        <v>10000</v>
      </c>
      <c r="C72" s="9" t="s">
        <v>72</v>
      </c>
      <c r="D72" s="9" t="s">
        <v>72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</row>
    <row r="73" spans="1:17" x14ac:dyDescent="0.25">
      <c r="A73" s="54" t="s">
        <v>78</v>
      </c>
      <c r="B73" s="38">
        <v>8000</v>
      </c>
      <c r="C73" s="38">
        <v>4487.3599999999997</v>
      </c>
      <c r="D73" s="39">
        <f t="shared" si="1"/>
        <v>0.56091999999999997</v>
      </c>
      <c r="E73" s="41" t="s">
        <v>79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</row>
    <row r="74" spans="1:17" x14ac:dyDescent="0.25">
      <c r="A74" s="2" t="s">
        <v>52</v>
      </c>
      <c r="B74" s="4">
        <f t="shared" ref="B74" si="12">(B72)+(B73)</f>
        <v>18000</v>
      </c>
      <c r="C74" s="4">
        <f>SUM(C73)</f>
        <v>4487.3599999999997</v>
      </c>
      <c r="D74" s="36">
        <f t="shared" si="1"/>
        <v>0.24929777777777776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s="28" customFormat="1" ht="15.75" thickBot="1" x14ac:dyDescent="0.3">
      <c r="A75" s="7" t="s">
        <v>80</v>
      </c>
      <c r="B75" s="6">
        <v>3000</v>
      </c>
      <c r="C75" s="6" t="s">
        <v>72</v>
      </c>
      <c r="D75" s="36" t="s">
        <v>72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5.75" thickBot="1" x14ac:dyDescent="0.3">
      <c r="A76" s="2" t="s">
        <v>53</v>
      </c>
      <c r="B76" s="55">
        <f>(B53)+(B57)+(B61)+(B70)+(B74)+(B75)</f>
        <v>115083</v>
      </c>
      <c r="C76" s="56">
        <f>(C53)+(C57)+(C61)+(C70)+(C74)</f>
        <v>20296.86</v>
      </c>
      <c r="D76" s="51">
        <f t="shared" ref="D76:D84" si="13">IF(B76=0,"",(C76)/(B76))</f>
        <v>0.17636714371366755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x14ac:dyDescent="0.25">
      <c r="A77" s="2"/>
      <c r="B77" s="6"/>
      <c r="C77" s="6"/>
      <c r="D77" s="9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x14ac:dyDescent="0.25">
      <c r="A78" s="7" t="s">
        <v>81</v>
      </c>
      <c r="B78" s="9"/>
      <c r="C78" s="9"/>
      <c r="D78" s="36" t="str">
        <f t="shared" si="13"/>
        <v/>
      </c>
      <c r="E78" s="31"/>
      <c r="F78" s="31"/>
      <c r="G78" s="31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7" x14ac:dyDescent="0.25">
      <c r="A79" s="18" t="s">
        <v>82</v>
      </c>
      <c r="B79" s="57">
        <v>5000</v>
      </c>
      <c r="C79" s="20"/>
      <c r="D79" s="9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</row>
    <row r="80" spans="1:17" x14ac:dyDescent="0.25">
      <c r="A80" s="18" t="s">
        <v>67</v>
      </c>
      <c r="B80" s="57">
        <v>10231</v>
      </c>
      <c r="C80" s="20"/>
      <c r="D80" s="9"/>
      <c r="E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</row>
    <row r="81" spans="1:17" s="26" customFormat="1" x14ac:dyDescent="0.25">
      <c r="A81" s="18" t="s">
        <v>84</v>
      </c>
      <c r="B81" s="58">
        <v>-2372.1</v>
      </c>
      <c r="C81" s="20"/>
      <c r="D81" s="36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</row>
    <row r="82" spans="1:17" x14ac:dyDescent="0.25">
      <c r="A82" s="18" t="s">
        <v>85</v>
      </c>
      <c r="B82" s="57">
        <v>-3510.75</v>
      </c>
      <c r="C82" s="20"/>
      <c r="D82" s="36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</row>
    <row r="83" spans="1:17" x14ac:dyDescent="0.25">
      <c r="A83" s="18" t="s">
        <v>83</v>
      </c>
      <c r="B83" s="60">
        <f>SUM(B79:B82)</f>
        <v>9348.15</v>
      </c>
      <c r="C83" s="20"/>
      <c r="D83" s="36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</row>
    <row r="84" spans="1:17" x14ac:dyDescent="0.25">
      <c r="A84" s="18"/>
      <c r="B84" s="20"/>
      <c r="D84" s="36" t="str">
        <f t="shared" si="13"/>
        <v/>
      </c>
      <c r="P84" s="19"/>
    </row>
    <row r="85" spans="1:17" x14ac:dyDescent="0.25">
      <c r="A85" s="18" t="s">
        <v>86</v>
      </c>
      <c r="B85" s="57">
        <v>2000</v>
      </c>
      <c r="D85" s="36"/>
    </row>
    <row r="86" spans="1:17" x14ac:dyDescent="0.25">
      <c r="A86" s="18" t="s">
        <v>76</v>
      </c>
      <c r="B86" s="57">
        <v>-2000</v>
      </c>
      <c r="D86" s="36"/>
    </row>
    <row r="87" spans="1:17" x14ac:dyDescent="0.25">
      <c r="A87" s="18" t="s">
        <v>66</v>
      </c>
      <c r="B87" s="57">
        <v>9465</v>
      </c>
      <c r="C87" s="20"/>
      <c r="D87" s="9"/>
    </row>
    <row r="88" spans="1:17" x14ac:dyDescent="0.25">
      <c r="A88" s="18" t="s">
        <v>87</v>
      </c>
      <c r="B88" s="57">
        <v>-4192</v>
      </c>
      <c r="D88" s="36"/>
    </row>
    <row r="89" spans="1:17" x14ac:dyDescent="0.25">
      <c r="A89" s="18" t="s">
        <v>88</v>
      </c>
      <c r="B89" s="59">
        <f>SUM(B85:B88)</f>
        <v>5273</v>
      </c>
      <c r="D89" s="36"/>
    </row>
    <row r="90" spans="1:17" x14ac:dyDescent="0.25">
      <c r="A90" s="18"/>
      <c r="B90" s="20"/>
      <c r="C90" s="20"/>
      <c r="D90" s="20"/>
    </row>
    <row r="91" spans="1:17" x14ac:dyDescent="0.25">
      <c r="A91" s="18" t="s">
        <v>89</v>
      </c>
      <c r="B91" s="61">
        <v>57400</v>
      </c>
    </row>
  </sheetData>
  <mergeCells count="2">
    <mergeCell ref="A1:D1"/>
    <mergeCell ref="A2:D2"/>
  </mergeCells>
  <phoneticPr fontId="9" type="noConversion"/>
  <pageMargins left="0.7" right="0.7" top="0.75" bottom="0.75" header="0.3" footer="0.3"/>
  <pageSetup scale="97" fitToHeight="0" orientation="portrait" r:id="rId1"/>
  <ignoredErrors>
    <ignoredError sqref="B7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Overview</vt:lpstr>
      <vt:lpstr>'Budget Overview'!Print_Area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Bathurst</cp:lastModifiedBy>
  <cp:lastPrinted>2022-01-10T23:32:03Z</cp:lastPrinted>
  <dcterms:created xsi:type="dcterms:W3CDTF">2021-08-03T21:22:18Z</dcterms:created>
  <dcterms:modified xsi:type="dcterms:W3CDTF">2022-03-06T20:30:34Z</dcterms:modified>
</cp:coreProperties>
</file>